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цвингер документы\НПА в работе 2023\Закон вн изм 225-ОЗ участники СВО\пакет закона 15.05 запущен\"/>
    </mc:Choice>
  </mc:AlternateContent>
  <bookViews>
    <workbookView xWindow="0" yWindow="0" windowWidth="28800" windowHeight="12435"/>
  </bookViews>
  <sheets>
    <sheet name="202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" i="1" l="1"/>
  <c r="M21" i="1"/>
  <c r="N21" i="1"/>
  <c r="K21" i="1"/>
  <c r="L20" i="1"/>
  <c r="M20" i="1"/>
  <c r="N20" i="1"/>
  <c r="K20" i="1"/>
  <c r="L14" i="1"/>
  <c r="M14" i="1"/>
  <c r="N14" i="1"/>
  <c r="K14" i="1"/>
  <c r="H21" i="1"/>
  <c r="I21" i="1"/>
  <c r="G21" i="1"/>
  <c r="H20" i="1"/>
  <c r="I20" i="1"/>
  <c r="G20" i="1"/>
  <c r="H14" i="1"/>
  <c r="I14" i="1"/>
  <c r="G14" i="1"/>
  <c r="I18" i="1" l="1"/>
  <c r="K18" i="1" s="1"/>
  <c r="I19" i="1"/>
  <c r="K19" i="1" s="1"/>
  <c r="I17" i="1"/>
  <c r="K17" i="1" s="1"/>
  <c r="I11" i="1"/>
  <c r="K11" i="1" s="1"/>
  <c r="I12" i="1"/>
  <c r="K12" i="1" s="1"/>
  <c r="I10" i="1"/>
  <c r="K10" i="1" s="1"/>
  <c r="L10" i="1" l="1"/>
  <c r="L17" i="1"/>
  <c r="N10" i="1" l="1"/>
  <c r="K9" i="1"/>
  <c r="L8" i="1" s="1"/>
  <c r="N8" i="1" s="1"/>
  <c r="K16" i="1"/>
  <c r="L15" i="1" s="1"/>
  <c r="N15" i="1" s="1"/>
  <c r="N17" i="1"/>
</calcChain>
</file>

<file path=xl/sharedStrings.xml><?xml version="1.0" encoding="utf-8"?>
<sst xmlns="http://schemas.openxmlformats.org/spreadsheetml/2006/main" count="38" uniqueCount="32">
  <si>
    <t>(тыс. руб.)</t>
  </si>
  <si>
    <t>Наименование категории</t>
  </si>
  <si>
    <t>Бюджетная классификация</t>
  </si>
  <si>
    <t>Ежемесячное пособие</t>
  </si>
  <si>
    <t>Потребность на 2023 год</t>
  </si>
  <si>
    <t>Размер выплаты пособия, руб.</t>
  </si>
  <si>
    <t>Ежемесячные денежные пособия инвалидам боевых действий</t>
  </si>
  <si>
    <t>023</t>
  </si>
  <si>
    <t>28.4.01.16010</t>
  </si>
  <si>
    <t>244</t>
  </si>
  <si>
    <t xml:space="preserve">в т.ч. получатели:    </t>
  </si>
  <si>
    <t>1 группы</t>
  </si>
  <si>
    <t>313</t>
  </si>
  <si>
    <t>000</t>
  </si>
  <si>
    <t>2 группы</t>
  </si>
  <si>
    <t>3 группы</t>
  </si>
  <si>
    <t>Выплата впервые и повторно обратившимся ( за предшествующие 6 месяцев) за год</t>
  </si>
  <si>
    <t>Ежемесячные и единовременные денежные пособия членам семей погибших военнослужащих</t>
  </si>
  <si>
    <t>28.4.01.16020</t>
  </si>
  <si>
    <t>члены семей погибших военнослужащих</t>
  </si>
  <si>
    <t>родители погибших военнослужащих</t>
  </si>
  <si>
    <t>единовременная выплата</t>
  </si>
  <si>
    <t>Итого:</t>
  </si>
  <si>
    <t>Объем бюджетных ассигнований на 2023</t>
  </si>
  <si>
    <t>Планируемая потребность на 2023 год</t>
  </si>
  <si>
    <t>Дополнительная потребность на 2023 год</t>
  </si>
  <si>
    <t>Всего:</t>
  </si>
  <si>
    <t>Прирост численности получателей на 2023 год, чел.</t>
  </si>
  <si>
    <t>Фактическая численность получателей на 2023 год, чел.</t>
  </si>
  <si>
    <t>Ожидаемая численность</t>
  </si>
  <si>
    <t xml:space="preserve">Приложение к финансово-экономическому обоснованию к проекту закона Новосибирской области "О внесении изменений в Закон Новосибирской области
«О дополнительных мерах социальной защиты граждан, уволенных с военной службы, и членов семей погибших военнослужащих»
</t>
  </si>
  <si>
    <t>Расчет  потребности средств на предоставление выплат в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</si>
</sst>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4" fontId="0" fillId="0" borderId="0" xfId="0" applyNumberFormat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3" fontId="0" fillId="0" borderId="0" xfId="0" applyNumberFormat="1"/>
    <xf numFmtId="0" fontId="5" fillId="0" borderId="0" xfId="1" applyFont="1" applyAlignment="1"/>
    <xf numFmtId="0" fontId="6" fillId="0" borderId="0" xfId="1" applyFont="1" applyAlignmen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8" fillId="0" borderId="0" xfId="0" applyNumberFormat="1" applyFont="1"/>
    <xf numFmtId="49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16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6" fillId="0" borderId="0" xfId="1" applyFont="1" applyAlignment="1"/>
    <xf numFmtId="0" fontId="6" fillId="0" borderId="0" xfId="0" applyFont="1" applyAlignment="1">
      <alignment horizontal="right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Разнарядка доноры февраль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24"/>
  <sheetViews>
    <sheetView tabSelected="1" zoomScale="70" zoomScaleNormal="70" workbookViewId="0">
      <selection activeCell="A3" sqref="A3:N3"/>
    </sheetView>
  </sheetViews>
  <sheetFormatPr defaultRowHeight="12.75" x14ac:dyDescent="0.2"/>
  <cols>
    <col min="1" max="1" width="50.5703125" customWidth="1"/>
    <col min="2" max="2" width="7.28515625" customWidth="1"/>
    <col min="3" max="3" width="8.140625" customWidth="1"/>
    <col min="4" max="4" width="14.85546875" customWidth="1"/>
    <col min="5" max="5" width="8.28515625" customWidth="1"/>
    <col min="6" max="6" width="8.85546875" customWidth="1"/>
    <col min="7" max="9" width="16.7109375" customWidth="1"/>
    <col min="10" max="10" width="12.28515625" customWidth="1"/>
    <col min="11" max="11" width="15.140625" customWidth="1"/>
    <col min="12" max="12" width="21.5703125" customWidth="1"/>
    <col min="13" max="13" width="20.28515625" customWidth="1"/>
    <col min="14" max="14" width="21.5703125" customWidth="1"/>
    <col min="15" max="15" width="18" style="1" customWidth="1"/>
    <col min="16" max="16" width="15.28515625" style="1" customWidth="1"/>
    <col min="17" max="18" width="9.140625" style="1"/>
  </cols>
  <sheetData>
    <row r="1" spans="1:14" s="1" customFormat="1" ht="90.75" customHeight="1" x14ac:dyDescent="0.2">
      <c r="A1"/>
      <c r="B1"/>
      <c r="C1"/>
      <c r="D1"/>
      <c r="E1"/>
      <c r="F1"/>
      <c r="G1"/>
      <c r="H1"/>
      <c r="I1"/>
      <c r="J1"/>
      <c r="K1"/>
      <c r="L1" s="37" t="s">
        <v>30</v>
      </c>
      <c r="M1" s="37"/>
      <c r="N1" s="37"/>
    </row>
    <row r="2" spans="1:14" s="1" customFormat="1" ht="15.75" x14ac:dyDescent="0.25">
      <c r="A2"/>
      <c r="B2"/>
      <c r="C2"/>
      <c r="D2"/>
      <c r="E2"/>
      <c r="F2"/>
      <c r="G2"/>
      <c r="H2"/>
      <c r="I2"/>
      <c r="J2"/>
      <c r="K2"/>
      <c r="L2" s="17"/>
      <c r="M2" s="17"/>
      <c r="N2" s="17"/>
    </row>
    <row r="3" spans="1:14" s="1" customFormat="1" ht="20.25" x14ac:dyDescent="0.3">
      <c r="A3" s="38" t="s">
        <v>31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</row>
    <row r="4" spans="1:14" s="1" customFormat="1" ht="20.25" x14ac:dyDescent="0.3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4" s="1" customFormat="1" ht="18.75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3" t="s">
        <v>0</v>
      </c>
    </row>
    <row r="6" spans="1:14" s="1" customFormat="1" ht="16.5" x14ac:dyDescent="0.2">
      <c r="A6" s="39" t="s">
        <v>1</v>
      </c>
      <c r="B6" s="39" t="s">
        <v>2</v>
      </c>
      <c r="C6" s="39"/>
      <c r="D6" s="39"/>
      <c r="E6" s="39"/>
      <c r="F6" s="39"/>
      <c r="G6" s="39" t="s">
        <v>3</v>
      </c>
      <c r="H6" s="39"/>
      <c r="I6" s="39"/>
      <c r="J6" s="39"/>
      <c r="K6" s="39"/>
      <c r="L6" s="40" t="s">
        <v>24</v>
      </c>
      <c r="M6" s="40" t="s">
        <v>23</v>
      </c>
      <c r="N6" s="41" t="s">
        <v>25</v>
      </c>
    </row>
    <row r="7" spans="1:14" s="1" customFormat="1" ht="82.5" x14ac:dyDescent="0.2">
      <c r="A7" s="39"/>
      <c r="B7" s="39"/>
      <c r="C7" s="39"/>
      <c r="D7" s="39"/>
      <c r="E7" s="39"/>
      <c r="F7" s="39"/>
      <c r="G7" s="4" t="s">
        <v>28</v>
      </c>
      <c r="H7" s="4" t="s">
        <v>27</v>
      </c>
      <c r="I7" s="4" t="s">
        <v>29</v>
      </c>
      <c r="J7" s="4" t="s">
        <v>5</v>
      </c>
      <c r="K7" s="4" t="s">
        <v>4</v>
      </c>
      <c r="L7" s="40"/>
      <c r="M7" s="40"/>
      <c r="N7" s="41"/>
    </row>
    <row r="8" spans="1:14" s="1" customFormat="1" ht="37.5" x14ac:dyDescent="0.2">
      <c r="A8" s="7" t="s">
        <v>6</v>
      </c>
      <c r="B8" s="30" t="s">
        <v>7</v>
      </c>
      <c r="C8" s="31">
        <v>1003</v>
      </c>
      <c r="D8" s="30" t="s">
        <v>8</v>
      </c>
      <c r="E8" s="30" t="s">
        <v>9</v>
      </c>
      <c r="F8" s="21">
        <v>221</v>
      </c>
      <c r="G8" s="4"/>
      <c r="H8" s="4"/>
      <c r="I8" s="4"/>
      <c r="J8" s="22"/>
      <c r="K8" s="22">
        <v>6.2</v>
      </c>
      <c r="L8" s="33">
        <f>K8+K9</f>
        <v>260.96800000000002</v>
      </c>
      <c r="M8" s="33">
        <v>95.2</v>
      </c>
      <c r="N8" s="34">
        <f>L8-M8</f>
        <v>165.76800000000003</v>
      </c>
    </row>
    <row r="9" spans="1:14" s="1" customFormat="1" ht="18.75" x14ac:dyDescent="0.3">
      <c r="A9" s="23" t="s">
        <v>10</v>
      </c>
      <c r="B9" s="35"/>
      <c r="C9" s="36"/>
      <c r="D9" s="35"/>
      <c r="E9" s="35"/>
      <c r="F9" s="21">
        <v>226</v>
      </c>
      <c r="G9" s="24"/>
      <c r="H9" s="24"/>
      <c r="I9" s="24"/>
      <c r="J9" s="25"/>
      <c r="K9" s="25">
        <f>L10*0.8%</f>
        <v>254.768</v>
      </c>
      <c r="L9" s="33"/>
      <c r="M9" s="33"/>
      <c r="N9" s="34"/>
    </row>
    <row r="10" spans="1:14" s="1" customFormat="1" ht="18.75" x14ac:dyDescent="0.2">
      <c r="A10" s="19" t="s">
        <v>11</v>
      </c>
      <c r="B10" s="35"/>
      <c r="C10" s="36"/>
      <c r="D10" s="35"/>
      <c r="E10" s="30" t="s">
        <v>12</v>
      </c>
      <c r="F10" s="30" t="s">
        <v>13</v>
      </c>
      <c r="G10" s="6">
        <v>8</v>
      </c>
      <c r="H10" s="6">
        <v>84</v>
      </c>
      <c r="I10" s="6">
        <f>G10+H10</f>
        <v>92</v>
      </c>
      <c r="J10" s="5">
        <v>5600.7807900000007</v>
      </c>
      <c r="K10" s="5">
        <f>ROUND(J10*I10*12/1000,1)</f>
        <v>6183.3</v>
      </c>
      <c r="L10" s="32">
        <f>K10+K11+K12+K13</f>
        <v>31846</v>
      </c>
      <c r="M10" s="32">
        <v>11328.1</v>
      </c>
      <c r="N10" s="34">
        <f>L10-M10</f>
        <v>20517.900000000001</v>
      </c>
    </row>
    <row r="11" spans="1:14" s="1" customFormat="1" ht="18.75" x14ac:dyDescent="0.2">
      <c r="A11" s="19" t="s">
        <v>14</v>
      </c>
      <c r="B11" s="35"/>
      <c r="C11" s="36"/>
      <c r="D11" s="35"/>
      <c r="E11" s="30"/>
      <c r="F11" s="30"/>
      <c r="G11" s="6">
        <v>90</v>
      </c>
      <c r="H11" s="6">
        <v>157</v>
      </c>
      <c r="I11" s="6">
        <f t="shared" ref="I11:I12" si="0">G11+H11</f>
        <v>247</v>
      </c>
      <c r="J11" s="5">
        <v>4667.32</v>
      </c>
      <c r="K11" s="5">
        <f t="shared" ref="K11:K12" si="1">ROUND(J11*I11*12/1000,1)</f>
        <v>13833.9</v>
      </c>
      <c r="L11" s="32"/>
      <c r="M11" s="32"/>
      <c r="N11" s="34"/>
    </row>
    <row r="12" spans="1:14" s="1" customFormat="1" ht="18.75" x14ac:dyDescent="0.2">
      <c r="A12" s="19" t="s">
        <v>15</v>
      </c>
      <c r="B12" s="35"/>
      <c r="C12" s="36"/>
      <c r="D12" s="35"/>
      <c r="E12" s="30"/>
      <c r="F12" s="30"/>
      <c r="G12" s="6">
        <v>170</v>
      </c>
      <c r="H12" s="6">
        <v>182</v>
      </c>
      <c r="I12" s="6">
        <f t="shared" si="0"/>
        <v>352</v>
      </c>
      <c r="J12" s="5">
        <v>2800.3844000000004</v>
      </c>
      <c r="K12" s="5">
        <f t="shared" si="1"/>
        <v>11828.8</v>
      </c>
      <c r="L12" s="32"/>
      <c r="M12" s="32"/>
      <c r="N12" s="34"/>
    </row>
    <row r="13" spans="1:14" s="1" customFormat="1" ht="18.75" x14ac:dyDescent="0.2">
      <c r="A13" s="31" t="s">
        <v>16</v>
      </c>
      <c r="B13" s="31"/>
      <c r="C13" s="31"/>
      <c r="D13" s="31"/>
      <c r="E13" s="31"/>
      <c r="F13" s="31"/>
      <c r="G13" s="6"/>
      <c r="H13" s="6"/>
      <c r="I13" s="6"/>
      <c r="J13" s="5"/>
      <c r="K13" s="5"/>
      <c r="L13" s="32"/>
      <c r="M13" s="32"/>
      <c r="N13" s="34"/>
    </row>
    <row r="14" spans="1:14" s="1" customFormat="1" ht="18.75" x14ac:dyDescent="0.2">
      <c r="A14" s="26" t="s">
        <v>22</v>
      </c>
      <c r="B14" s="26"/>
      <c r="C14" s="26"/>
      <c r="D14" s="26"/>
      <c r="E14" s="26"/>
      <c r="F14" s="26"/>
      <c r="G14" s="10">
        <f>SUM(G10:G12)</f>
        <v>268</v>
      </c>
      <c r="H14" s="10">
        <f t="shared" ref="H14:I14" si="2">SUM(H10:H12)</f>
        <v>423</v>
      </c>
      <c r="I14" s="10">
        <f t="shared" si="2"/>
        <v>691</v>
      </c>
      <c r="J14" s="11"/>
      <c r="K14" s="11">
        <f>SUM(K8:K12)</f>
        <v>32106.967999999997</v>
      </c>
      <c r="L14" s="11">
        <f t="shared" ref="L14:N14" si="3">SUM(L8:L12)</f>
        <v>32106.968000000001</v>
      </c>
      <c r="M14" s="11">
        <f t="shared" si="3"/>
        <v>11423.300000000001</v>
      </c>
      <c r="N14" s="11">
        <f t="shared" si="3"/>
        <v>20683.668000000001</v>
      </c>
    </row>
    <row r="15" spans="1:14" s="1" customFormat="1" ht="56.25" x14ac:dyDescent="0.2">
      <c r="A15" s="7" t="s">
        <v>17</v>
      </c>
      <c r="B15" s="30" t="s">
        <v>7</v>
      </c>
      <c r="C15" s="31">
        <v>1003</v>
      </c>
      <c r="D15" s="30" t="s">
        <v>18</v>
      </c>
      <c r="E15" s="30" t="s">
        <v>9</v>
      </c>
      <c r="F15" s="18">
        <v>221</v>
      </c>
      <c r="G15" s="6"/>
      <c r="H15" s="6"/>
      <c r="I15" s="6"/>
      <c r="J15" s="5"/>
      <c r="K15" s="5">
        <v>3.5</v>
      </c>
      <c r="L15" s="32">
        <f>K15+K16</f>
        <v>429.49919999999997</v>
      </c>
      <c r="M15" s="32">
        <v>157.5</v>
      </c>
      <c r="N15" s="27">
        <f>L15-M15</f>
        <v>271.99919999999997</v>
      </c>
    </row>
    <row r="16" spans="1:14" s="1" customFormat="1" ht="18.75" x14ac:dyDescent="0.2">
      <c r="A16" s="8" t="s">
        <v>10</v>
      </c>
      <c r="B16" s="30"/>
      <c r="C16" s="31"/>
      <c r="D16" s="30"/>
      <c r="E16" s="30"/>
      <c r="F16" s="18">
        <v>226</v>
      </c>
      <c r="G16" s="6"/>
      <c r="H16" s="6"/>
      <c r="I16" s="6"/>
      <c r="J16" s="5"/>
      <c r="K16" s="5">
        <f>L17*0.8%</f>
        <v>425.99919999999997</v>
      </c>
      <c r="L16" s="32"/>
      <c r="M16" s="32"/>
      <c r="N16" s="27"/>
    </row>
    <row r="17" spans="1:14" s="1" customFormat="1" ht="18.75" x14ac:dyDescent="0.2">
      <c r="A17" s="9" t="s">
        <v>19</v>
      </c>
      <c r="B17" s="30"/>
      <c r="C17" s="31"/>
      <c r="D17" s="30"/>
      <c r="E17" s="30" t="s">
        <v>12</v>
      </c>
      <c r="F17" s="30" t="s">
        <v>13</v>
      </c>
      <c r="G17" s="6">
        <v>210</v>
      </c>
      <c r="H17" s="6">
        <v>370</v>
      </c>
      <c r="I17" s="6">
        <f>G17+H17</f>
        <v>580</v>
      </c>
      <c r="J17" s="5">
        <v>1866.9269300000001</v>
      </c>
      <c r="K17" s="5">
        <f>ROUND(J17*I17*12/1000,1)</f>
        <v>12993.8</v>
      </c>
      <c r="L17" s="32">
        <f>K17+K18+K19</f>
        <v>53249.899999999994</v>
      </c>
      <c r="M17" s="32">
        <v>19426.8</v>
      </c>
      <c r="N17" s="27">
        <f>L17-M17</f>
        <v>33823.099999999991</v>
      </c>
    </row>
    <row r="18" spans="1:14" s="1" customFormat="1" ht="18.75" x14ac:dyDescent="0.2">
      <c r="A18" s="9" t="s">
        <v>20</v>
      </c>
      <c r="B18" s="30"/>
      <c r="C18" s="31"/>
      <c r="D18" s="30"/>
      <c r="E18" s="30"/>
      <c r="F18" s="30"/>
      <c r="G18" s="6">
        <v>560</v>
      </c>
      <c r="H18" s="6">
        <v>268</v>
      </c>
      <c r="I18" s="6">
        <f t="shared" ref="I18:I19" si="4">G18+H18</f>
        <v>828</v>
      </c>
      <c r="J18" s="5">
        <v>2545.8007300000004</v>
      </c>
      <c r="K18" s="5">
        <f t="shared" ref="K18" si="5">ROUND(J18*I18*12/1000,1)</f>
        <v>25295.1</v>
      </c>
      <c r="L18" s="32"/>
      <c r="M18" s="32"/>
      <c r="N18" s="27"/>
    </row>
    <row r="19" spans="1:14" s="1" customFormat="1" ht="18.75" x14ac:dyDescent="0.2">
      <c r="A19" s="9" t="s">
        <v>21</v>
      </c>
      <c r="B19" s="30"/>
      <c r="C19" s="31"/>
      <c r="D19" s="30"/>
      <c r="E19" s="30"/>
      <c r="F19" s="30"/>
      <c r="G19" s="6">
        <v>210</v>
      </c>
      <c r="H19" s="6">
        <v>467</v>
      </c>
      <c r="I19" s="6">
        <f t="shared" si="4"/>
        <v>677</v>
      </c>
      <c r="J19" s="5">
        <v>22098.936860000002</v>
      </c>
      <c r="K19" s="5">
        <f>ROUND(J19*I19/1000,1)</f>
        <v>14961</v>
      </c>
      <c r="L19" s="32"/>
      <c r="M19" s="32"/>
      <c r="N19" s="27"/>
    </row>
    <row r="20" spans="1:14" s="1" customFormat="1" ht="18.75" x14ac:dyDescent="0.2">
      <c r="A20" s="26" t="s">
        <v>22</v>
      </c>
      <c r="B20" s="26"/>
      <c r="C20" s="26"/>
      <c r="D20" s="26"/>
      <c r="E20" s="26"/>
      <c r="F20" s="26"/>
      <c r="G20" s="10">
        <f>SUM(G17:G19)</f>
        <v>980</v>
      </c>
      <c r="H20" s="10">
        <f t="shared" ref="H20:I20" si="6">SUM(H17:H19)</f>
        <v>1105</v>
      </c>
      <c r="I20" s="10">
        <f t="shared" si="6"/>
        <v>2085</v>
      </c>
      <c r="J20" s="11"/>
      <c r="K20" s="11">
        <f>SUM(K15:K19)</f>
        <v>53679.3992</v>
      </c>
      <c r="L20" s="11">
        <f t="shared" ref="L20:N20" si="7">SUM(L15:L19)</f>
        <v>53679.399199999993</v>
      </c>
      <c r="M20" s="11">
        <f t="shared" si="7"/>
        <v>19584.3</v>
      </c>
      <c r="N20" s="11">
        <f t="shared" si="7"/>
        <v>34095.09919999999</v>
      </c>
    </row>
    <row r="21" spans="1:14" s="1" customFormat="1" ht="18.75" x14ac:dyDescent="0.2">
      <c r="A21" s="26" t="s">
        <v>26</v>
      </c>
      <c r="B21" s="26"/>
      <c r="C21" s="26"/>
      <c r="D21" s="26"/>
      <c r="E21" s="26"/>
      <c r="F21" s="26"/>
      <c r="G21" s="10">
        <f>G14+G20</f>
        <v>1248</v>
      </c>
      <c r="H21" s="10">
        <f t="shared" ref="H21:I21" si="8">H14+H20</f>
        <v>1528</v>
      </c>
      <c r="I21" s="10">
        <f t="shared" si="8"/>
        <v>2776</v>
      </c>
      <c r="J21" s="11"/>
      <c r="K21" s="11">
        <f>K14+K20</f>
        <v>85786.367199999993</v>
      </c>
      <c r="L21" s="11">
        <f t="shared" ref="L21:N21" si="9">L14+L20</f>
        <v>85786.367199999993</v>
      </c>
      <c r="M21" s="11">
        <f t="shared" si="9"/>
        <v>31007.599999999999</v>
      </c>
      <c r="N21" s="11">
        <f t="shared" si="9"/>
        <v>54778.767199999987</v>
      </c>
    </row>
    <row r="22" spans="1:14" s="1" customFormat="1" ht="23.25" x14ac:dyDescent="0.35">
      <c r="A22"/>
      <c r="B22"/>
      <c r="C22"/>
      <c r="D22"/>
      <c r="E22"/>
      <c r="F22"/>
      <c r="G22" s="12"/>
      <c r="H22" s="12"/>
      <c r="I22" s="12"/>
      <c r="J22"/>
      <c r="K22"/>
      <c r="L22" s="20"/>
      <c r="M22" s="20"/>
      <c r="N22" s="20"/>
    </row>
    <row r="23" spans="1:14" s="1" customFormat="1" ht="18.75" x14ac:dyDescent="0.3">
      <c r="A23" s="13"/>
      <c r="B23" s="14"/>
      <c r="C23" s="14"/>
      <c r="D23"/>
      <c r="E23"/>
      <c r="F23"/>
      <c r="G23"/>
      <c r="H23"/>
      <c r="I23"/>
      <c r="J23"/>
      <c r="K23"/>
      <c r="L23"/>
      <c r="M23"/>
      <c r="N23" s="15"/>
    </row>
    <row r="24" spans="1:14" s="1" customFormat="1" ht="16.5" x14ac:dyDescent="0.25">
      <c r="A24" s="28"/>
      <c r="B24" s="28"/>
      <c r="C24"/>
      <c r="D24"/>
      <c r="E24"/>
      <c r="F24"/>
      <c r="G24"/>
      <c r="H24"/>
      <c r="I24"/>
      <c r="J24"/>
      <c r="K24" s="29"/>
      <c r="L24" s="29"/>
      <c r="M24" s="16"/>
      <c r="N24"/>
    </row>
  </sheetData>
  <mergeCells count="39">
    <mergeCell ref="L1:N1"/>
    <mergeCell ref="A3:N3"/>
    <mergeCell ref="A4:N4"/>
    <mergeCell ref="A6:A7"/>
    <mergeCell ref="B6:F7"/>
    <mergeCell ref="G6:K6"/>
    <mergeCell ref="L6:L7"/>
    <mergeCell ref="N6:N7"/>
    <mergeCell ref="M6:M7"/>
    <mergeCell ref="E10:E12"/>
    <mergeCell ref="F10:F12"/>
    <mergeCell ref="L10:L13"/>
    <mergeCell ref="A13:F13"/>
    <mergeCell ref="N8:N9"/>
    <mergeCell ref="M10:M13"/>
    <mergeCell ref="N10:N13"/>
    <mergeCell ref="B8:B12"/>
    <mergeCell ref="C8:C12"/>
    <mergeCell ref="D8:D12"/>
    <mergeCell ref="E8:E9"/>
    <mergeCell ref="L8:L9"/>
    <mergeCell ref="M8:M9"/>
    <mergeCell ref="L15:L16"/>
    <mergeCell ref="M15:M16"/>
    <mergeCell ref="L17:L19"/>
    <mergeCell ref="A14:F14"/>
    <mergeCell ref="N15:N16"/>
    <mergeCell ref="N17:N19"/>
    <mergeCell ref="A20:F20"/>
    <mergeCell ref="A24:B24"/>
    <mergeCell ref="K24:L24"/>
    <mergeCell ref="B15:B19"/>
    <mergeCell ref="C15:C19"/>
    <mergeCell ref="D15:D19"/>
    <mergeCell ref="E15:E16"/>
    <mergeCell ref="E17:E19"/>
    <mergeCell ref="F17:F19"/>
    <mergeCell ref="A21:F21"/>
    <mergeCell ref="M17:M19"/>
  </mergeCells>
  <pageMargins left="0.78740157480314965" right="0" top="0.78740157480314965" bottom="0.27559055118110237" header="0.51181102362204722" footer="0.27559055118110237"/>
  <pageSetup paperSize="9" scale="5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Игоревна</dc:creator>
  <cp:lastModifiedBy>Цвингер Ольга Фёдоровна</cp:lastModifiedBy>
  <cp:lastPrinted>2023-05-17T03:20:36Z</cp:lastPrinted>
  <dcterms:created xsi:type="dcterms:W3CDTF">2023-05-03T10:16:02Z</dcterms:created>
  <dcterms:modified xsi:type="dcterms:W3CDTF">2023-05-18T10:00:18Z</dcterms:modified>
</cp:coreProperties>
</file>